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textbook_261/textbook_examples/"/>
    </mc:Choice>
  </mc:AlternateContent>
  <xr:revisionPtr revIDLastSave="206" documentId="11_F459A3160A9B7F43279732CADF3B43875AA2B4A9" xr6:coauthVersionLast="47" xr6:coauthVersionMax="47" xr10:uidLastSave="{254937C1-6054-784D-AB80-67CB8BE5A7E2}"/>
  <bookViews>
    <workbookView xWindow="0" yWindow="0" windowWidth="38400" windowHeight="21600" xr2:uid="{00000000-000D-0000-FFFF-FFFF00000000}"/>
  </bookViews>
  <sheets>
    <sheet name="README" sheetId="1" r:id="rId1"/>
    <sheet name="RawData" sheetId="2" r:id="rId2"/>
    <sheet name="DataSummary" sheetId="3" r:id="rId3"/>
    <sheet name="CleanData" sheetId="12" r:id="rId4"/>
  </sheets>
  <definedNames>
    <definedName name="_xlchart.v1.0" hidden="1">RawData!$D$1</definedName>
    <definedName name="_xlchart.v1.1" hidden="1">RawData!$D$2:$D$39</definedName>
    <definedName name="_xlchart.v1.2" hidden="1">RawData!$F$1</definedName>
    <definedName name="_xlchart.v1.3" hidden="1">RawData!$F$2:$F$39</definedName>
    <definedName name="_xlchart.v1.4" hidden="1">RawData!$C$1</definedName>
    <definedName name="_xlchart.v1.5" hidden="1">RawData!$C$2:$C$39</definedName>
    <definedName name="_xlchart.v1.6" hidden="1">RawData!$G$16:$G$39</definedName>
    <definedName name="_xlchart.v1.7" hidden="1">RawData!$G$1:$G$15</definedName>
    <definedName name="ExternalData_1" localSheetId="3" hidden="1">CleanData!$A$1:$G$37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3" l="1" a="1"/>
  <c r="A12" i="3" s="1"/>
  <c r="B12" i="3" s="1"/>
  <c r="B20" i="3"/>
  <c r="B21" i="3"/>
  <c r="F8" i="3"/>
  <c r="E8" i="3"/>
  <c r="D8" i="3"/>
  <c r="C8" i="3"/>
  <c r="B8" i="3"/>
  <c r="F7" i="3"/>
  <c r="E7" i="3"/>
  <c r="D7" i="3"/>
  <c r="C7" i="3"/>
  <c r="B7" i="3"/>
  <c r="F6" i="3"/>
  <c r="E6" i="3"/>
  <c r="D6" i="3"/>
  <c r="C6" i="3"/>
  <c r="B6" i="3"/>
  <c r="F5" i="3"/>
  <c r="E5" i="3"/>
  <c r="D5" i="3"/>
  <c r="C5" i="3"/>
  <c r="B5" i="3"/>
  <c r="F4" i="3"/>
  <c r="E4" i="3"/>
  <c r="D4" i="3"/>
  <c r="C4" i="3"/>
  <c r="B4" i="3"/>
  <c r="F3" i="3"/>
  <c r="E3" i="3"/>
  <c r="D3" i="3"/>
  <c r="C3" i="3"/>
  <c r="B3" i="3"/>
  <c r="B22" i="3" l="1"/>
  <c r="B14" i="3"/>
  <c r="B15" i="3"/>
  <c r="B13" i="3"/>
  <c r="B16" i="3"/>
  <c r="B17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0BFF92-5176-0B41-9F47-2525673278CB}" keepAlive="1" name="Query - field_records_messy" description="Connection to the 'field_records_messy' query in the workbook." type="5" refreshedVersion="8" background="1" saveData="1">
    <dbPr connection="Provider=Microsoft.Mashup.OleDb.1;Data Source=$Workbook$;Location=field_records_messy;Extended Properties=&quot;&quot;" command="SELECT * FROM [field_records_messy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<sst xmlns="http://schemas.openxmlformats.org/spreadsheetml/2006/main" count="239" uniqueCount="126">
  <si>
    <t>Field ID</t>
  </si>
  <si>
    <t>VARIETY_NAME</t>
  </si>
  <si>
    <t>Acres</t>
  </si>
  <si>
    <t>Yield (bu/ac)</t>
  </si>
  <si>
    <t>harvest weight</t>
  </si>
  <si>
    <t>N rate</t>
  </si>
  <si>
    <t>Moisture %</t>
  </si>
  <si>
    <t>F001</t>
  </si>
  <si>
    <t>AAC Viewfield</t>
  </si>
  <si>
    <t>297.7 t</t>
  </si>
  <si>
    <t>F002</t>
  </si>
  <si>
    <t>Brandon</t>
  </si>
  <si>
    <t>476.0 t</t>
  </si>
  <si>
    <t>F003</t>
  </si>
  <si>
    <t>CDC Landmark</t>
  </si>
  <si>
    <t>172.6 t</t>
  </si>
  <si>
    <t>F004</t>
  </si>
  <si>
    <t>Brandon AAC</t>
  </si>
  <si>
    <t>642.5 t</t>
  </si>
  <si>
    <t>F005</t>
  </si>
  <si>
    <t>561.5 t</t>
  </si>
  <si>
    <t>F006</t>
  </si>
  <si>
    <t>Brndon</t>
  </si>
  <si>
    <t>222.8 t</t>
  </si>
  <si>
    <t>N/A</t>
  </si>
  <si>
    <t>F007</t>
  </si>
  <si>
    <t>138.6 t</t>
  </si>
  <si>
    <t>F008</t>
  </si>
  <si>
    <t>AAC Brandon</t>
  </si>
  <si>
    <t>264.0 t</t>
  </si>
  <si>
    <t>F009</t>
  </si>
  <si>
    <t>226.5 t</t>
  </si>
  <si>
    <t>F010</t>
  </si>
  <si>
    <t>256.6 t</t>
  </si>
  <si>
    <t>F011</t>
  </si>
  <si>
    <t>481.3 t</t>
  </si>
  <si>
    <t>F012</t>
  </si>
  <si>
    <t>402.2 t</t>
  </si>
  <si>
    <t>F013</t>
  </si>
  <si>
    <t>269.8 t</t>
  </si>
  <si>
    <t>F014</t>
  </si>
  <si>
    <t>249.6 t</t>
  </si>
  <si>
    <t>missing</t>
  </si>
  <si>
    <t>F015</t>
  </si>
  <si>
    <t>234.9 t</t>
  </si>
  <si>
    <t>F016</t>
  </si>
  <si>
    <t>225.5 t</t>
  </si>
  <si>
    <t>F017</t>
  </si>
  <si>
    <t>418.7 t</t>
  </si>
  <si>
    <t>F018</t>
  </si>
  <si>
    <t>283.2 t</t>
  </si>
  <si>
    <t>F019</t>
  </si>
  <si>
    <t>177.8 t</t>
  </si>
  <si>
    <t>F020</t>
  </si>
  <si>
    <t>323.9 t</t>
  </si>
  <si>
    <t>F021</t>
  </si>
  <si>
    <t>431.7 t</t>
  </si>
  <si>
    <t>F022</t>
  </si>
  <si>
    <t>492.0 t</t>
  </si>
  <si>
    <t>F023</t>
  </si>
  <si>
    <t>365.8 t</t>
  </si>
  <si>
    <t>F024</t>
  </si>
  <si>
    <t>150.5 t</t>
  </si>
  <si>
    <t>F025</t>
  </si>
  <si>
    <t>226.1 t</t>
  </si>
  <si>
    <t>F026</t>
  </si>
  <si>
    <t>252.7 t</t>
  </si>
  <si>
    <t>F027</t>
  </si>
  <si>
    <t>120.3 t</t>
  </si>
  <si>
    <t>F028</t>
  </si>
  <si>
    <t>191.4 t</t>
  </si>
  <si>
    <t>F029</t>
  </si>
  <si>
    <t>268.5 t</t>
  </si>
  <si>
    <t>F030</t>
  </si>
  <si>
    <t>237.8 t</t>
  </si>
  <si>
    <t>F031</t>
  </si>
  <si>
    <t>189.5 t</t>
  </si>
  <si>
    <t>F032</t>
  </si>
  <si>
    <t>195.9 t</t>
  </si>
  <si>
    <t>F033</t>
  </si>
  <si>
    <t>386.2 t</t>
  </si>
  <si>
    <t>F034</t>
  </si>
  <si>
    <t>185.9 t</t>
  </si>
  <si>
    <t>F035</t>
  </si>
  <si>
    <t>215.8 t</t>
  </si>
  <si>
    <t>F036</t>
  </si>
  <si>
    <t>255.6 t</t>
  </si>
  <si>
    <t>Statistic</t>
  </si>
  <si>
    <t>Count (numbers)</t>
  </si>
  <si>
    <t>Count (non-empty)</t>
  </si>
  <si>
    <t>Minimum</t>
  </si>
  <si>
    <t>Maximum</t>
  </si>
  <si>
    <t>Mean</t>
  </si>
  <si>
    <t>Median</t>
  </si>
  <si>
    <t>Variety</t>
  </si>
  <si>
    <t>Count</t>
  </si>
  <si>
    <t>Rows</t>
  </si>
  <si>
    <t>field_id</t>
  </si>
  <si>
    <t>variety</t>
  </si>
  <si>
    <t>acres</t>
  </si>
  <si>
    <t>Unique rows</t>
  </si>
  <si>
    <t>Duplicate rows</t>
  </si>
  <si>
    <t>Issues to fix:</t>
  </si>
  <si>
    <t>1. Column names</t>
  </si>
  <si>
    <t>7. Brandon has multiple entries</t>
  </si>
  <si>
    <t>8. Duplicate rows</t>
  </si>
  <si>
    <t>Statistics of numeric / date fields</t>
  </si>
  <si>
    <t>Table of varieties</t>
  </si>
  <si>
    <t>Count of observations</t>
  </si>
  <si>
    <t>6. Moisture has NA coded as 9999</t>
  </si>
  <si>
    <t>harvest_weight</t>
  </si>
  <si>
    <t>2. Yield has impossible values</t>
  </si>
  <si>
    <t>3. Harvest weight  should be numeric</t>
  </si>
  <si>
    <t>5. N rate in different units, it seems -- some very low and others between 80 and 100</t>
  </si>
  <si>
    <t>yield</t>
  </si>
  <si>
    <t>n_rate</t>
  </si>
  <si>
    <t>moisture_percentage</t>
  </si>
  <si>
    <t>Checking and cleaning the field records in Excel</t>
  </si>
  <si>
    <t>Spreadsheet</t>
  </si>
  <si>
    <t>Description</t>
  </si>
  <si>
    <t>RawData</t>
  </si>
  <si>
    <t>CleanData</t>
  </si>
  <si>
    <t>DataSummary</t>
  </si>
  <si>
    <t>Raw field data</t>
  </si>
  <si>
    <t>Summary statistics for data checking</t>
  </si>
  <si>
    <t>Data cleaned with power query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</si>
</sst>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i/>
      <sz val="11"/>
      <color rgb="FF555555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0" fillId="2" borderId="0" xfId="0" applyFill="1"/>
    <xf numFmtId="0" fontId="0" fillId="3" borderId="0" xfId="0" applyFill="1"/>
    <xf numFmtId="0" fontId="5" fillId="4" borderId="0" xfId="0" applyFont="1" applyFill="1"/>
    <xf numFmtId="0" fontId="2" fillId="4" borderId="0" xfId="0" applyFont="1" applyFill="1"/>
    <xf numFmtId="0" fontId="3" fillId="5" borderId="0" xfId="0" applyFont="1" applyFill="1"/>
    <xf numFmtId="0" fontId="0" fillId="5" borderId="0" xfId="0" applyFill="1"/>
    <xf numFmtId="0" fontId="6" fillId="5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" fillId="4" borderId="0" xfId="0" applyFont="1" applyFill="1"/>
    <xf numFmtId="0" fontId="0" fillId="0" borderId="0" xfId="0" applyNumberFormat="1"/>
    <xf numFmtId="0" fontId="10" fillId="6" borderId="0" xfId="1" applyFont="1" applyFill="1"/>
    <xf numFmtId="0" fontId="9" fillId="6" borderId="0" xfId="0" applyFont="1" applyFill="1"/>
    <xf numFmtId="0" fontId="9" fillId="5" borderId="0" xfId="0" applyFont="1" applyFill="1"/>
    <xf numFmtId="0" fontId="7" fillId="7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</cx:chartData>
  <cx:chart>
    <cx:title pos="t" align="ctr" overlay="0">
      <cx:tx>
        <cx:txData>
          <cx:v>Acres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Acres</a:t>
          </a:r>
        </a:p>
      </cx:txPr>
    </cx:title>
    <cx:plotArea>
      <cx:plotAreaRegion>
        <cx:series layoutId="clusteredColumn" uniqueId="{00000000-0574-594C-96EA-6A9A7EA71A61}">
          <cx:tx>
            <cx:txData>
              <cx:f>_xlchart.v1.4</cx:f>
              <cx:v>Acres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Yields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Yields</a:t>
          </a:r>
        </a:p>
      </cx:txPr>
    </cx:title>
    <cx:plotArea>
      <cx:plotAreaRegion>
        <cx:series layoutId="clusteredColumn" uniqueId="{00000000-709E-F74D-B769-CC5135A80F32}">
          <cx:tx>
            <cx:txData>
              <cx:f>_xlchart.v1.0</cx:f>
              <cx:v>Yield (bu/ac)</cx:v>
            </cx:txData>
          </cx:tx>
          <cx:dataId val="0"/>
          <cx:layoutPr>
            <cx:binning intervalClosed="r" underflow="0" overflow="100">
              <cx:binCount val="10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</cx:chartData>
  <cx:chart>
    <cx:title pos="t" align="ctr" overlay="0">
      <cx:tx>
        <cx:txData>
          <cx:v>Nitrogen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Nitrogen</a:t>
          </a:r>
        </a:p>
      </cx:txPr>
    </cx:title>
    <cx:plotArea>
      <cx:plotAreaRegion>
        <cx:series layoutId="clusteredColumn" uniqueId="{00000000-0B41-6F4C-AB71-3DF410CD3CDE}">
          <cx:tx>
            <cx:txData>
              <cx:f>_xlchart.v1.2</cx:f>
              <cx:v>N rate</cx:v>
            </cx:txData>
          </cx:tx>
          <cx:dataId val="0"/>
          <cx:layoutPr>
            <cx:binning intervalClosed="r" underflow="auto" overflow="150">
              <cx:binCount val="10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_xlchart.v1.6</cx:f>
      </cx:numDim>
    </cx:data>
  </cx:chartData>
  <cx:chart>
    <cx:title pos="t" align="ctr" overlay="0">
      <cx:tx>
        <cx:txData>
          <cx:v>Moisture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Moisture</a:t>
          </a:r>
        </a:p>
      </cx:txPr>
    </cx:title>
    <cx:plotArea>
      <cx:plotAreaRegion>
        <cx:series layoutId="clusteredColumn" uniqueId="{00000000-CCAE-CA4F-B575-96A7CA6EC090}">
          <cx:tx>
            <cx:txData>
              <cx:f>_xlchart.v1.7</cx:f>
              <cx:v>Moisture % 12.4 14.7 12.3 15.4 12.3 N/A 14.5 12.4 13.7 16.4 12 13.5 16.5 missing</cx:v>
            </cx:txData>
          </cx:tx>
          <cx:dataPt idx="0"/>
          <cx:dataId val="0"/>
          <cx:layoutPr>
            <cx:binning intervalClosed="r" underflow="10" overflow="20">
              <cx:binCount val="4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4" Type="http://schemas.microsoft.com/office/2014/relationships/chartEx" Target="../charts/chartEx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647700</xdr:colOff>
      <xdr:row>1</xdr:row>
      <xdr:rowOff>114300</xdr:rowOff>
    </xdr:from>
    <xdr:to>
      <xdr:col>16</xdr:col>
      <xdr:colOff>508000</xdr:colOff>
      <xdr:row>16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10AC3930-604F-A44B-8A9E-9AD34C4535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34600" y="30480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9</xdr:col>
      <xdr:colOff>596900</xdr:colOff>
      <xdr:row>16</xdr:row>
      <xdr:rowOff>88900</xdr:rowOff>
    </xdr:from>
    <xdr:to>
      <xdr:col>16</xdr:col>
      <xdr:colOff>457200</xdr:colOff>
      <xdr:row>31</xdr:row>
      <xdr:rowOff>165100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C9CBC4A6-0359-5841-AFE6-C5B3743B6EB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83800" y="3136900"/>
              <a:ext cx="4572000" cy="3035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9</xdr:col>
      <xdr:colOff>558800</xdr:colOff>
      <xdr:row>32</xdr:row>
      <xdr:rowOff>114300</xdr:rowOff>
    </xdr:from>
    <xdr:to>
      <xdr:col>23</xdr:col>
      <xdr:colOff>355600</xdr:colOff>
      <xdr:row>47</xdr:row>
      <xdr:rowOff>171450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8C38E34B-8FCF-1742-B8DF-B61624816F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45700" y="6324600"/>
              <a:ext cx="9220200" cy="2914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17</xdr:col>
      <xdr:colOff>25400</xdr:colOff>
      <xdr:row>1</xdr:row>
      <xdr:rowOff>165100</xdr:rowOff>
    </xdr:from>
    <xdr:to>
      <xdr:col>23</xdr:col>
      <xdr:colOff>558800</xdr:colOff>
      <xdr:row>16</xdr:row>
      <xdr:rowOff>50800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4C005CEE-62A8-074D-B434-00592B2526D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897100" y="35560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8B19449-B196-BB49-93FF-5F7E501AC7AC}" autoFormatId="16" applyNumberFormats="0" applyBorderFormats="0" applyFontFormats="0" applyPatternFormats="0" applyAlignmentFormats="0" applyWidthHeightFormats="0">
  <queryTableRefresh nextId="8">
    <queryTableFields count="7">
      <queryTableField id="1" name="field_id" tableColumnId="1"/>
      <queryTableField id="2" name="variety" tableColumnId="2"/>
      <queryTableField id="3" name="acres" tableColumnId="3"/>
      <queryTableField id="4" name="yield" tableColumnId="4"/>
      <queryTableField id="5" name="harvest_weight" tableColumnId="5"/>
      <queryTableField id="6" name="n_rate" tableColumnId="6"/>
      <queryTableField id="7" name="moisture_percentag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83EBA5-8C02-B64D-A837-E136637769E3}" name="field_records_messy" displayName="field_records_messy" ref="A1:G37" tableType="queryTable" totalsRowShown="0">
  <autoFilter ref="A1:G37" xr:uid="{3083EBA5-8C02-B64D-A837-E136637769E3}"/>
  <tableColumns count="7">
    <tableColumn id="1" xr3:uid="{7D2C59C0-F368-D145-BDC3-2FC5E59A18D9}" uniqueName="1" name="field_id" queryTableFieldId="1" dataDxfId="1"/>
    <tableColumn id="2" xr3:uid="{B73ED725-680D-BE46-9020-3151F8DA1B11}" uniqueName="2" name="variety" queryTableFieldId="2" dataDxfId="0"/>
    <tableColumn id="3" xr3:uid="{047EFDD8-AD33-1043-AC38-2364E7D65E83}" uniqueName="3" name="acres" queryTableFieldId="3"/>
    <tableColumn id="4" xr3:uid="{DEB48189-7529-F648-A683-8E9863C17BDA}" uniqueName="4" name="yield" queryTableFieldId="4"/>
    <tableColumn id="5" xr3:uid="{8212985D-45D4-7F41-BEA4-BA037973BA76}" uniqueName="5" name="harvest_weight" queryTableFieldId="5"/>
    <tableColumn id="6" xr3:uid="{FA3EA66C-F60F-A249-8644-96164AADEB8F}" uniqueName="6" name="n_rate" queryTableFieldId="6"/>
    <tableColumn id="7" xr3:uid="{FB859615-8B15-B54B-8D70-DE56E27480F6}" uniqueName="7" name="moisture_percentage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2" sqref="B12"/>
    </sheetView>
  </sheetViews>
  <sheetFormatPr baseColWidth="10" defaultColWidth="8.83203125" defaultRowHeight="15" x14ac:dyDescent="0.2"/>
  <cols>
    <col min="1" max="1" width="33.33203125" customWidth="1"/>
    <col min="2" max="2" width="35.6640625" customWidth="1"/>
  </cols>
  <sheetData>
    <row r="1" spans="1:2" ht="21" x14ac:dyDescent="0.25">
      <c r="A1" s="18" t="s">
        <v>117</v>
      </c>
      <c r="B1" s="18"/>
    </row>
    <row r="4" spans="1:2" ht="19" x14ac:dyDescent="0.25">
      <c r="A4" s="17" t="s">
        <v>118</v>
      </c>
      <c r="B4" s="17" t="s">
        <v>119</v>
      </c>
    </row>
    <row r="5" spans="1:2" ht="19" x14ac:dyDescent="0.25">
      <c r="A5" s="15" t="s">
        <v>120</v>
      </c>
      <c r="B5" s="16" t="s">
        <v>123</v>
      </c>
    </row>
    <row r="6" spans="1:2" ht="19" x14ac:dyDescent="0.25">
      <c r="A6" s="15" t="s">
        <v>122</v>
      </c>
      <c r="B6" s="16" t="s">
        <v>124</v>
      </c>
    </row>
    <row r="7" spans="1:2" ht="19" x14ac:dyDescent="0.25">
      <c r="A7" s="15" t="s">
        <v>121</v>
      </c>
      <c r="B7" s="16" t="s">
        <v>125</v>
      </c>
    </row>
    <row r="10" spans="1:2" x14ac:dyDescent="0.2">
      <c r="A10" s="1"/>
    </row>
  </sheetData>
  <mergeCells count="1">
    <mergeCell ref="A1:B1"/>
  </mergeCells>
  <hyperlinks>
    <hyperlink ref="A5" location="RawData!A1" display="RawData!A1" xr:uid="{BFF50266-CD60-7F4C-964A-C286F107A7C1}"/>
    <hyperlink ref="A6" location="DataSummary!A1" display="DataSummary!A1" xr:uid="{B3B8B3CF-1906-D94C-9A2B-C7C20E10F05D}"/>
    <hyperlink ref="A7" location="CleanData!A1" display="CleanData!A1" xr:uid="{61263FE7-05B6-264D-9D67-12B8F50E366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zoomScale="200" zoomScaleNormal="200" workbookViewId="0"/>
  </sheetViews>
  <sheetFormatPr baseColWidth="10" defaultColWidth="8.83203125" defaultRowHeight="15" x14ac:dyDescent="0.2"/>
  <cols>
    <col min="1" max="1" width="10" customWidth="1"/>
    <col min="2" max="2" width="15" customWidth="1"/>
    <col min="3" max="3" width="8" customWidth="1"/>
    <col min="4" max="4" width="13" customWidth="1"/>
    <col min="5" max="5" width="14" customWidth="1"/>
    <col min="6" max="6" width="9" customWidth="1"/>
    <col min="7" max="7" width="1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160</v>
      </c>
      <c r="D2">
        <v>67.599999999999994</v>
      </c>
      <c r="E2" t="s">
        <v>9</v>
      </c>
      <c r="F2">
        <v>97.1</v>
      </c>
      <c r="G2">
        <v>12.4</v>
      </c>
    </row>
    <row r="3" spans="1:7" x14ac:dyDescent="0.2">
      <c r="A3" t="s">
        <v>10</v>
      </c>
      <c r="B3" t="s">
        <v>11</v>
      </c>
      <c r="C3">
        <v>320</v>
      </c>
      <c r="D3">
        <v>54.9</v>
      </c>
      <c r="E3" t="s">
        <v>12</v>
      </c>
      <c r="F3">
        <v>96.2</v>
      </c>
      <c r="G3">
        <v>14.7</v>
      </c>
    </row>
    <row r="4" spans="1:7" x14ac:dyDescent="0.2">
      <c r="A4" t="s">
        <v>13</v>
      </c>
      <c r="B4" t="s">
        <v>14</v>
      </c>
      <c r="C4">
        <v>120</v>
      </c>
      <c r="D4">
        <v>54.4</v>
      </c>
      <c r="E4" t="s">
        <v>15</v>
      </c>
      <c r="F4">
        <v>8.1000000000000003E-2</v>
      </c>
      <c r="G4">
        <v>12.3</v>
      </c>
    </row>
    <row r="5" spans="1:7" x14ac:dyDescent="0.2">
      <c r="A5" t="s">
        <v>16</v>
      </c>
      <c r="B5" t="s">
        <v>17</v>
      </c>
      <c r="C5">
        <v>320</v>
      </c>
      <c r="D5">
        <v>-99</v>
      </c>
      <c r="E5" t="s">
        <v>18</v>
      </c>
      <c r="F5">
        <v>116.7</v>
      </c>
      <c r="G5">
        <v>15.4</v>
      </c>
    </row>
    <row r="6" spans="1:7" x14ac:dyDescent="0.2">
      <c r="A6" t="s">
        <v>19</v>
      </c>
      <c r="B6" t="s">
        <v>14</v>
      </c>
      <c r="C6">
        <v>320</v>
      </c>
      <c r="D6">
        <v>65.8</v>
      </c>
      <c r="E6" t="s">
        <v>20</v>
      </c>
      <c r="F6">
        <v>89.9</v>
      </c>
      <c r="G6">
        <v>12.3</v>
      </c>
    </row>
    <row r="7" spans="1:7" x14ac:dyDescent="0.2">
      <c r="A7" t="s">
        <v>21</v>
      </c>
      <c r="B7" t="s">
        <v>22</v>
      </c>
      <c r="C7">
        <v>160</v>
      </c>
      <c r="D7">
        <v>50.8</v>
      </c>
      <c r="E7" t="s">
        <v>23</v>
      </c>
      <c r="F7">
        <v>0.113</v>
      </c>
      <c r="G7" t="s">
        <v>24</v>
      </c>
    </row>
    <row r="8" spans="1:7" x14ac:dyDescent="0.2">
      <c r="A8" t="s">
        <v>25</v>
      </c>
      <c r="B8" t="s">
        <v>8</v>
      </c>
      <c r="C8">
        <v>80</v>
      </c>
      <c r="D8">
        <v>-12</v>
      </c>
      <c r="E8" t="s">
        <v>26</v>
      </c>
      <c r="F8">
        <v>135.9</v>
      </c>
      <c r="G8">
        <v>14.5</v>
      </c>
    </row>
    <row r="9" spans="1:7" x14ac:dyDescent="0.2">
      <c r="A9" t="s">
        <v>27</v>
      </c>
      <c r="B9" t="s">
        <v>28</v>
      </c>
      <c r="C9">
        <v>160</v>
      </c>
      <c r="D9">
        <v>60.3</v>
      </c>
      <c r="E9" t="s">
        <v>29</v>
      </c>
      <c r="F9">
        <v>127.3</v>
      </c>
      <c r="G9">
        <v>12.4</v>
      </c>
    </row>
    <row r="10" spans="1:7" x14ac:dyDescent="0.2">
      <c r="A10" t="s">
        <v>30</v>
      </c>
      <c r="B10" t="s">
        <v>14</v>
      </c>
      <c r="C10">
        <v>160</v>
      </c>
      <c r="D10">
        <v>51.5</v>
      </c>
      <c r="E10" t="s">
        <v>31</v>
      </c>
      <c r="F10">
        <v>8.1000000000000003E-2</v>
      </c>
      <c r="G10">
        <v>13.7</v>
      </c>
    </row>
    <row r="11" spans="1:7" x14ac:dyDescent="0.2">
      <c r="A11" t="s">
        <v>32</v>
      </c>
      <c r="B11" t="s">
        <v>11</v>
      </c>
      <c r="C11">
        <v>160</v>
      </c>
      <c r="D11">
        <v>58.9</v>
      </c>
      <c r="E11" t="s">
        <v>33</v>
      </c>
      <c r="F11">
        <v>92.4</v>
      </c>
      <c r="G11">
        <v>16.399999999999999</v>
      </c>
    </row>
    <row r="12" spans="1:7" x14ac:dyDescent="0.2">
      <c r="A12" t="s">
        <v>34</v>
      </c>
      <c r="B12" t="s">
        <v>14</v>
      </c>
      <c r="C12">
        <v>320</v>
      </c>
      <c r="D12">
        <v>54.4</v>
      </c>
      <c r="E12" t="s">
        <v>35</v>
      </c>
      <c r="F12">
        <v>82.9</v>
      </c>
      <c r="G12">
        <v>12</v>
      </c>
    </row>
    <row r="13" spans="1:7" x14ac:dyDescent="0.2">
      <c r="A13" t="s">
        <v>36</v>
      </c>
      <c r="B13" t="s">
        <v>17</v>
      </c>
      <c r="C13">
        <v>240</v>
      </c>
      <c r="D13">
        <v>62</v>
      </c>
      <c r="E13" t="s">
        <v>37</v>
      </c>
      <c r="F13">
        <v>0.10299999999999999</v>
      </c>
      <c r="G13">
        <v>13.5</v>
      </c>
    </row>
    <row r="14" spans="1:7" x14ac:dyDescent="0.2">
      <c r="A14" t="s">
        <v>38</v>
      </c>
      <c r="B14" t="s">
        <v>8</v>
      </c>
      <c r="C14">
        <v>240</v>
      </c>
      <c r="D14">
        <v>41.5</v>
      </c>
      <c r="E14" t="s">
        <v>39</v>
      </c>
      <c r="F14">
        <v>82.7</v>
      </c>
      <c r="G14">
        <v>16.5</v>
      </c>
    </row>
    <row r="15" spans="1:7" x14ac:dyDescent="0.2">
      <c r="A15" t="s">
        <v>40</v>
      </c>
      <c r="B15" t="s">
        <v>22</v>
      </c>
      <c r="C15">
        <v>160</v>
      </c>
      <c r="D15">
        <v>57.8</v>
      </c>
      <c r="E15" t="s">
        <v>41</v>
      </c>
      <c r="F15">
        <v>134</v>
      </c>
      <c r="G15" t="s">
        <v>42</v>
      </c>
    </row>
    <row r="16" spans="1:7" x14ac:dyDescent="0.2">
      <c r="A16" t="s">
        <v>43</v>
      </c>
      <c r="B16" t="s">
        <v>14</v>
      </c>
      <c r="C16">
        <v>160</v>
      </c>
      <c r="D16">
        <v>54.7</v>
      </c>
      <c r="E16" t="s">
        <v>44</v>
      </c>
      <c r="F16">
        <v>0.106</v>
      </c>
      <c r="G16">
        <v>11.6</v>
      </c>
    </row>
    <row r="17" spans="1:7" x14ac:dyDescent="0.2">
      <c r="A17" t="s">
        <v>45</v>
      </c>
      <c r="B17" t="s">
        <v>28</v>
      </c>
      <c r="C17">
        <v>160</v>
      </c>
      <c r="D17">
        <v>52.9</v>
      </c>
      <c r="E17" t="s">
        <v>46</v>
      </c>
      <c r="F17">
        <v>128.5</v>
      </c>
      <c r="G17">
        <v>13</v>
      </c>
    </row>
    <row r="18" spans="1:7" x14ac:dyDescent="0.2">
      <c r="A18" t="s">
        <v>47</v>
      </c>
      <c r="B18" t="s">
        <v>14</v>
      </c>
      <c r="C18">
        <v>240</v>
      </c>
      <c r="D18">
        <v>63</v>
      </c>
      <c r="E18" t="s">
        <v>48</v>
      </c>
      <c r="F18">
        <v>85.4</v>
      </c>
      <c r="G18">
        <v>15.5</v>
      </c>
    </row>
    <row r="19" spans="1:7" x14ac:dyDescent="0.2">
      <c r="A19" t="s">
        <v>49</v>
      </c>
      <c r="B19" t="s">
        <v>11</v>
      </c>
      <c r="C19">
        <v>160</v>
      </c>
      <c r="D19">
        <v>63.6</v>
      </c>
      <c r="E19" t="s">
        <v>50</v>
      </c>
      <c r="F19">
        <v>0.112</v>
      </c>
      <c r="G19">
        <v>15.7</v>
      </c>
    </row>
    <row r="20" spans="1:7" x14ac:dyDescent="0.2">
      <c r="A20" t="s">
        <v>51</v>
      </c>
      <c r="B20" t="s">
        <v>8</v>
      </c>
      <c r="C20">
        <v>120</v>
      </c>
      <c r="D20">
        <v>1250</v>
      </c>
      <c r="E20" t="s">
        <v>52</v>
      </c>
      <c r="F20">
        <v>104.1</v>
      </c>
      <c r="G20">
        <v>12.6</v>
      </c>
    </row>
    <row r="21" spans="1:7" x14ac:dyDescent="0.2">
      <c r="A21" t="s">
        <v>53</v>
      </c>
      <c r="B21" t="s">
        <v>17</v>
      </c>
      <c r="C21">
        <v>160</v>
      </c>
      <c r="D21">
        <v>76.599999999999994</v>
      </c>
      <c r="E21" t="s">
        <v>54</v>
      </c>
      <c r="F21">
        <v>84.7</v>
      </c>
      <c r="G21">
        <v>13.1</v>
      </c>
    </row>
    <row r="22" spans="1:7" x14ac:dyDescent="0.2">
      <c r="A22" t="s">
        <v>55</v>
      </c>
      <c r="B22" t="s">
        <v>14</v>
      </c>
      <c r="C22">
        <v>240</v>
      </c>
      <c r="D22">
        <v>65.099999999999994</v>
      </c>
      <c r="E22" t="s">
        <v>56</v>
      </c>
      <c r="F22">
        <v>0.129</v>
      </c>
      <c r="G22">
        <v>15.4</v>
      </c>
    </row>
    <row r="23" spans="1:7" x14ac:dyDescent="0.2">
      <c r="A23" t="s">
        <v>57</v>
      </c>
      <c r="B23" t="s">
        <v>22</v>
      </c>
      <c r="C23">
        <v>320</v>
      </c>
      <c r="D23">
        <v>57.5</v>
      </c>
      <c r="E23" t="s">
        <v>58</v>
      </c>
      <c r="F23">
        <v>96.8</v>
      </c>
    </row>
    <row r="24" spans="1:7" x14ac:dyDescent="0.2">
      <c r="A24" t="s">
        <v>59</v>
      </c>
      <c r="B24" t="s">
        <v>14</v>
      </c>
      <c r="C24">
        <v>240</v>
      </c>
      <c r="D24">
        <v>-99</v>
      </c>
      <c r="E24" t="s">
        <v>60</v>
      </c>
      <c r="F24">
        <v>87.2</v>
      </c>
      <c r="G24">
        <v>16</v>
      </c>
    </row>
    <row r="25" spans="1:7" x14ac:dyDescent="0.2">
      <c r="A25" t="s">
        <v>61</v>
      </c>
      <c r="B25" t="s">
        <v>28</v>
      </c>
      <c r="C25">
        <v>120</v>
      </c>
      <c r="D25">
        <v>46.5</v>
      </c>
      <c r="E25" t="s">
        <v>62</v>
      </c>
      <c r="F25">
        <v>0.124</v>
      </c>
      <c r="G25">
        <v>15.3</v>
      </c>
    </row>
    <row r="26" spans="1:7" x14ac:dyDescent="0.2">
      <c r="A26" t="s">
        <v>63</v>
      </c>
      <c r="B26" t="s">
        <v>8</v>
      </c>
      <c r="C26">
        <v>160</v>
      </c>
      <c r="D26">
        <v>51.7</v>
      </c>
      <c r="E26" t="s">
        <v>64</v>
      </c>
      <c r="F26">
        <v>100.8</v>
      </c>
      <c r="G26">
        <v>11.6</v>
      </c>
    </row>
    <row r="27" spans="1:7" x14ac:dyDescent="0.2">
      <c r="A27" t="s">
        <v>65</v>
      </c>
      <c r="B27" t="s">
        <v>11</v>
      </c>
      <c r="C27">
        <v>160</v>
      </c>
      <c r="D27">
        <v>59.1</v>
      </c>
      <c r="E27" t="s">
        <v>66</v>
      </c>
      <c r="F27">
        <v>132.9</v>
      </c>
      <c r="G27">
        <v>15.7</v>
      </c>
    </row>
    <row r="28" spans="1:7" x14ac:dyDescent="0.2">
      <c r="A28" t="s">
        <v>67</v>
      </c>
      <c r="B28" t="s">
        <v>14</v>
      </c>
      <c r="C28">
        <v>80</v>
      </c>
      <c r="D28">
        <v>54</v>
      </c>
      <c r="E28" t="s">
        <v>68</v>
      </c>
      <c r="F28">
        <v>0.13</v>
      </c>
      <c r="G28">
        <v>12.2</v>
      </c>
    </row>
    <row r="29" spans="1:7" x14ac:dyDescent="0.2">
      <c r="A29" t="s">
        <v>69</v>
      </c>
      <c r="B29" t="s">
        <v>17</v>
      </c>
      <c r="C29">
        <v>160</v>
      </c>
      <c r="D29">
        <v>43.3</v>
      </c>
      <c r="E29" t="s">
        <v>70</v>
      </c>
      <c r="F29">
        <v>103.9</v>
      </c>
      <c r="G29">
        <v>15</v>
      </c>
    </row>
    <row r="30" spans="1:7" x14ac:dyDescent="0.2">
      <c r="A30" t="s">
        <v>71</v>
      </c>
      <c r="B30" t="s">
        <v>14</v>
      </c>
      <c r="C30">
        <v>160</v>
      </c>
      <c r="D30">
        <v>63.3</v>
      </c>
      <c r="E30" t="s">
        <v>72</v>
      </c>
      <c r="F30">
        <v>106.3</v>
      </c>
      <c r="G30">
        <v>15.7</v>
      </c>
    </row>
    <row r="31" spans="1:7" x14ac:dyDescent="0.2">
      <c r="A31" t="s">
        <v>73</v>
      </c>
      <c r="B31" t="s">
        <v>22</v>
      </c>
      <c r="C31">
        <v>160</v>
      </c>
      <c r="D31">
        <v>53.2</v>
      </c>
      <c r="E31" t="s">
        <v>74</v>
      </c>
      <c r="F31">
        <v>9.1999999999999998E-2</v>
      </c>
      <c r="G31">
        <v>9999</v>
      </c>
    </row>
    <row r="32" spans="1:7" x14ac:dyDescent="0.2">
      <c r="A32" t="s">
        <v>75</v>
      </c>
      <c r="B32" t="s">
        <v>8</v>
      </c>
      <c r="C32">
        <v>120</v>
      </c>
      <c r="D32">
        <v>-99</v>
      </c>
      <c r="E32" t="s">
        <v>76</v>
      </c>
      <c r="F32">
        <v>123.2</v>
      </c>
      <c r="G32">
        <v>16</v>
      </c>
    </row>
    <row r="33" spans="1:7" x14ac:dyDescent="0.2">
      <c r="A33" t="s">
        <v>77</v>
      </c>
      <c r="B33" t="s">
        <v>28</v>
      </c>
      <c r="C33">
        <v>120</v>
      </c>
      <c r="D33">
        <v>60.1</v>
      </c>
      <c r="E33" t="s">
        <v>78</v>
      </c>
      <c r="F33">
        <v>100.1</v>
      </c>
      <c r="G33">
        <v>15.4</v>
      </c>
    </row>
    <row r="34" spans="1:7" x14ac:dyDescent="0.2">
      <c r="A34" t="s">
        <v>79</v>
      </c>
      <c r="B34" t="s">
        <v>14</v>
      </c>
      <c r="C34">
        <v>240</v>
      </c>
      <c r="D34">
        <v>58.6</v>
      </c>
      <c r="E34" t="s">
        <v>80</v>
      </c>
      <c r="F34">
        <v>0.08</v>
      </c>
      <c r="G34">
        <v>15.4</v>
      </c>
    </row>
    <row r="35" spans="1:7" x14ac:dyDescent="0.2">
      <c r="A35" t="s">
        <v>81</v>
      </c>
      <c r="B35" t="s">
        <v>11</v>
      </c>
      <c r="C35">
        <v>120</v>
      </c>
      <c r="D35">
        <v>56.8</v>
      </c>
      <c r="E35" t="s">
        <v>82</v>
      </c>
      <c r="F35">
        <v>131.30000000000001</v>
      </c>
      <c r="G35">
        <v>14.7</v>
      </c>
    </row>
    <row r="36" spans="1:7" x14ac:dyDescent="0.2">
      <c r="A36" t="s">
        <v>83</v>
      </c>
      <c r="B36" t="s">
        <v>14</v>
      </c>
      <c r="C36">
        <v>160</v>
      </c>
      <c r="D36">
        <v>50.1</v>
      </c>
      <c r="E36" t="s">
        <v>84</v>
      </c>
      <c r="F36">
        <v>89.4</v>
      </c>
      <c r="G36">
        <v>11.7</v>
      </c>
    </row>
    <row r="37" spans="1:7" x14ac:dyDescent="0.2">
      <c r="A37" t="s">
        <v>85</v>
      </c>
      <c r="B37" t="s">
        <v>17</v>
      </c>
      <c r="C37">
        <v>160</v>
      </c>
      <c r="D37">
        <v>58.2</v>
      </c>
      <c r="E37" t="s">
        <v>86</v>
      </c>
      <c r="F37">
        <v>0.13</v>
      </c>
      <c r="G37">
        <v>12.9</v>
      </c>
    </row>
    <row r="38" spans="1:7" x14ac:dyDescent="0.2">
      <c r="A38" t="s">
        <v>36</v>
      </c>
      <c r="B38" t="s">
        <v>17</v>
      </c>
      <c r="C38">
        <v>240</v>
      </c>
      <c r="D38">
        <v>62</v>
      </c>
      <c r="E38" t="s">
        <v>37</v>
      </c>
      <c r="F38">
        <v>0.10299999999999999</v>
      </c>
      <c r="G38">
        <v>13.5</v>
      </c>
    </row>
    <row r="39" spans="1:7" x14ac:dyDescent="0.2">
      <c r="A39" t="s">
        <v>67</v>
      </c>
      <c r="B39" t="s">
        <v>14</v>
      </c>
      <c r="C39">
        <v>80</v>
      </c>
      <c r="D39">
        <v>54</v>
      </c>
      <c r="E39" t="s">
        <v>68</v>
      </c>
      <c r="F39">
        <v>0.13</v>
      </c>
      <c r="G39">
        <v>12.2</v>
      </c>
    </row>
    <row r="41" spans="1:7" x14ac:dyDescent="0.2">
      <c r="A41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zoomScaleNormal="100" workbookViewId="0">
      <selection activeCell="A17" sqref="A17"/>
    </sheetView>
  </sheetViews>
  <sheetFormatPr baseColWidth="10" defaultColWidth="8.83203125" defaultRowHeight="15" x14ac:dyDescent="0.2"/>
  <cols>
    <col min="1" max="1" width="34" customWidth="1"/>
    <col min="2" max="2" width="12" customWidth="1"/>
    <col min="3" max="4" width="14" customWidth="1"/>
    <col min="5" max="6" width="12" customWidth="1"/>
  </cols>
  <sheetData>
    <row r="1" spans="1:7" x14ac:dyDescent="0.2">
      <c r="A1" s="10" t="s">
        <v>106</v>
      </c>
      <c r="B1" s="10"/>
      <c r="C1" s="10"/>
      <c r="D1" s="10"/>
      <c r="E1" s="10"/>
      <c r="F1" s="10"/>
      <c r="G1" s="10"/>
    </row>
    <row r="2" spans="1:7" x14ac:dyDescent="0.2">
      <c r="A2" s="8" t="s">
        <v>87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7" x14ac:dyDescent="0.2">
      <c r="A3" s="9" t="s">
        <v>88</v>
      </c>
      <c r="B3" s="9">
        <f>COUNT(RawData!C2:C39)</f>
        <v>38</v>
      </c>
      <c r="C3" s="9">
        <f>COUNT(RawData!D2:D39)</f>
        <v>38</v>
      </c>
      <c r="D3" s="9">
        <f>COUNT(RawData!E2:E39)</f>
        <v>0</v>
      </c>
      <c r="E3" s="9">
        <f>COUNT(RawData!F2:F39)</f>
        <v>38</v>
      </c>
      <c r="F3" s="9">
        <f>COUNT(RawData!G2:G39)</f>
        <v>35</v>
      </c>
    </row>
    <row r="4" spans="1:7" x14ac:dyDescent="0.2">
      <c r="A4" s="9" t="s">
        <v>89</v>
      </c>
      <c r="B4" s="9">
        <f>COUNTA(RawData!C2:C39)</f>
        <v>38</v>
      </c>
      <c r="C4" s="9">
        <f>COUNTA(RawData!D2:D39)</f>
        <v>38</v>
      </c>
      <c r="D4" s="9">
        <f>COUNTA(RawData!E2:E39)</f>
        <v>38</v>
      </c>
      <c r="E4" s="9">
        <f>COUNTA(RawData!F2:F39)</f>
        <v>38</v>
      </c>
      <c r="F4" s="9">
        <f>COUNTA(RawData!G2:G39)</f>
        <v>37</v>
      </c>
    </row>
    <row r="5" spans="1:7" x14ac:dyDescent="0.2">
      <c r="A5" s="9" t="s">
        <v>90</v>
      </c>
      <c r="B5" s="9">
        <f>MIN(RawData!C2:C39)</f>
        <v>80</v>
      </c>
      <c r="C5" s="9">
        <f>MIN(RawData!D2:D39)</f>
        <v>-99</v>
      </c>
      <c r="D5" s="9">
        <f>MIN(RawData!E2:E39)</f>
        <v>0</v>
      </c>
      <c r="E5" s="9">
        <f>MIN(RawData!F2:F39)</f>
        <v>0.08</v>
      </c>
      <c r="F5" s="9">
        <f>MIN(RawData!G2:G39)</f>
        <v>11.6</v>
      </c>
    </row>
    <row r="6" spans="1:7" x14ac:dyDescent="0.2">
      <c r="A6" s="9" t="s">
        <v>91</v>
      </c>
      <c r="B6" s="9">
        <f>MAX(RawData!C2:C39)</f>
        <v>320</v>
      </c>
      <c r="C6" s="9">
        <f>MAX(RawData!D2:D39)</f>
        <v>1250</v>
      </c>
      <c r="D6" s="9">
        <f>MAX(RawData!E2:E39)</f>
        <v>0</v>
      </c>
      <c r="E6" s="9">
        <f>MAX(RawData!F2:F39)</f>
        <v>135.9</v>
      </c>
      <c r="F6" s="9">
        <f>MAX(RawData!G2:G39)</f>
        <v>9999</v>
      </c>
    </row>
    <row r="7" spans="1:7" x14ac:dyDescent="0.2">
      <c r="A7" s="9" t="s">
        <v>92</v>
      </c>
      <c r="B7" s="9">
        <f>AVERAGE(RawData!C2:C39)</f>
        <v>183.15789473684211</v>
      </c>
      <c r="C7" s="9">
        <f>AVERAGE(RawData!D2:D39)</f>
        <v>74.347368421052622</v>
      </c>
      <c r="D7" s="9" t="e">
        <f>AVERAGE(RawData!E2:E39)</f>
        <v>#DIV/0!</v>
      </c>
      <c r="E7" s="9">
        <f>AVERAGE(RawData!F2:F39)</f>
        <v>66.610894736842127</v>
      </c>
      <c r="F7" s="9">
        <f>AVERAGE(RawData!G2:G39)</f>
        <v>299.29428571428576</v>
      </c>
    </row>
    <row r="8" spans="1:7" x14ac:dyDescent="0.2">
      <c r="A8" s="9" t="s">
        <v>93</v>
      </c>
      <c r="B8" s="9">
        <f>MEDIAN(RawData!C2:C39)</f>
        <v>160</v>
      </c>
      <c r="C8" s="9">
        <f>MEDIAN(RawData!D2:D39)</f>
        <v>55.849999999999994</v>
      </c>
      <c r="D8" s="9" t="e">
        <f>MEDIAN(RawData!E2:E39)</f>
        <v>#NUM!</v>
      </c>
      <c r="E8" s="9">
        <f>MEDIAN(RawData!F2:F39)</f>
        <v>88.300000000000011</v>
      </c>
      <c r="F8" s="9">
        <f>MEDIAN(RawData!G2:G39)</f>
        <v>14.5</v>
      </c>
    </row>
    <row r="10" spans="1:7" x14ac:dyDescent="0.2">
      <c r="A10" s="11" t="s">
        <v>107</v>
      </c>
      <c r="B10" s="11"/>
    </row>
    <row r="11" spans="1:7" x14ac:dyDescent="0.2">
      <c r="A11" s="3" t="s">
        <v>94</v>
      </c>
      <c r="B11" s="3" t="s">
        <v>95</v>
      </c>
    </row>
    <row r="12" spans="1:7" x14ac:dyDescent="0.2">
      <c r="A12" s="4" t="str" cm="1">
        <f t="array" ref="A12:A17">_xlfn.UNIQUE(RawData!B2:B39)</f>
        <v>AAC Viewfield</v>
      </c>
      <c r="B12" s="4">
        <f>COUNTIF(RawData!B2:B39,A12)</f>
        <v>6</v>
      </c>
    </row>
    <row r="13" spans="1:7" x14ac:dyDescent="0.2">
      <c r="A13" s="4" t="str">
        <v>Brandon</v>
      </c>
      <c r="B13" s="4">
        <f>COUNTIF(RawData!B2:B39,A13)</f>
        <v>5</v>
      </c>
    </row>
    <row r="14" spans="1:7" x14ac:dyDescent="0.2">
      <c r="A14" s="4" t="str">
        <v>CDC Landmark</v>
      </c>
      <c r="B14" s="4">
        <f>COUNTIF(RawData!B2:B39,A14)</f>
        <v>13</v>
      </c>
    </row>
    <row r="15" spans="1:7" x14ac:dyDescent="0.2">
      <c r="A15" s="4" t="str">
        <v>Brandon AAC</v>
      </c>
      <c r="B15" s="4">
        <f>COUNTIF(RawData!B2:B39,A15)</f>
        <v>6</v>
      </c>
    </row>
    <row r="16" spans="1:7" x14ac:dyDescent="0.2">
      <c r="A16" s="4" t="str">
        <v>Brndon</v>
      </c>
      <c r="B16" s="4">
        <f>COUNTIF(RawData!B2:B39,A16)</f>
        <v>4</v>
      </c>
    </row>
    <row r="17" spans="1:2" x14ac:dyDescent="0.2">
      <c r="A17" s="4" t="str">
        <v>AAC Brandon</v>
      </c>
      <c r="B17" s="4">
        <f>COUNTIF(RawData!B2:B39,A17)</f>
        <v>4</v>
      </c>
    </row>
    <row r="19" spans="1:2" x14ac:dyDescent="0.2">
      <c r="A19" s="12" t="s">
        <v>108</v>
      </c>
      <c r="B19" s="12"/>
    </row>
    <row r="20" spans="1:2" x14ac:dyDescent="0.2">
      <c r="A20" s="5" t="s">
        <v>96</v>
      </c>
      <c r="B20" s="5">
        <f>ROWS(RawData!A2:A39)</f>
        <v>38</v>
      </c>
    </row>
    <row r="21" spans="1:2" x14ac:dyDescent="0.2">
      <c r="A21" s="5" t="s">
        <v>100</v>
      </c>
      <c r="B21" s="5">
        <f>ROWS(_xlfn.UNIQUE(RawData!A2:G39))</f>
        <v>36</v>
      </c>
    </row>
    <row r="22" spans="1:2" x14ac:dyDescent="0.2">
      <c r="A22" s="5" t="s">
        <v>101</v>
      </c>
      <c r="B22" s="5">
        <f>B20-B21</f>
        <v>2</v>
      </c>
    </row>
    <row r="24" spans="1:2" ht="16" x14ac:dyDescent="0.2">
      <c r="A24" s="6" t="s">
        <v>102</v>
      </c>
    </row>
    <row r="25" spans="1:2" ht="16" x14ac:dyDescent="0.2">
      <c r="A25" s="7" t="s">
        <v>103</v>
      </c>
    </row>
    <row r="26" spans="1:2" ht="16" x14ac:dyDescent="0.2">
      <c r="A26" s="13" t="s">
        <v>111</v>
      </c>
    </row>
    <row r="27" spans="1:2" ht="16" x14ac:dyDescent="0.2">
      <c r="A27" s="13" t="s">
        <v>112</v>
      </c>
    </row>
    <row r="28" spans="1:2" ht="16" x14ac:dyDescent="0.2">
      <c r="A28" s="13" t="s">
        <v>113</v>
      </c>
    </row>
    <row r="29" spans="1:2" ht="16" x14ac:dyDescent="0.2">
      <c r="A29" s="7" t="s">
        <v>109</v>
      </c>
    </row>
    <row r="30" spans="1:2" ht="16" x14ac:dyDescent="0.2">
      <c r="A30" s="7" t="s">
        <v>104</v>
      </c>
    </row>
    <row r="31" spans="1:2" ht="16" x14ac:dyDescent="0.2">
      <c r="A31" s="7" t="s">
        <v>105</v>
      </c>
    </row>
  </sheetData>
  <mergeCells count="3">
    <mergeCell ref="A1:G1"/>
    <mergeCell ref="A10:B10"/>
    <mergeCell ref="A19:B19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6BEF-51D8-A047-B576-91F125545426}">
  <dimension ref="A1:G37"/>
  <sheetViews>
    <sheetView workbookViewId="0">
      <selection activeCell="J36" sqref="J36"/>
    </sheetView>
  </sheetViews>
  <sheetFormatPr baseColWidth="10" defaultRowHeight="15" x14ac:dyDescent="0.2"/>
  <cols>
    <col min="1" max="1" width="9.5" bestFit="1" customWidth="1"/>
    <col min="2" max="2" width="12.1640625" bestFit="1" customWidth="1"/>
    <col min="3" max="3" width="7.6640625" bestFit="1" customWidth="1"/>
    <col min="4" max="4" width="7.5" bestFit="1" customWidth="1"/>
    <col min="5" max="5" width="15.5" bestFit="1" customWidth="1"/>
    <col min="6" max="6" width="8.6640625" bestFit="1" customWidth="1"/>
    <col min="7" max="7" width="20.5" bestFit="1" customWidth="1"/>
  </cols>
  <sheetData>
    <row r="1" spans="1:7" x14ac:dyDescent="0.2">
      <c r="A1" t="s">
        <v>97</v>
      </c>
      <c r="B1" t="s">
        <v>98</v>
      </c>
      <c r="C1" t="s">
        <v>99</v>
      </c>
      <c r="D1" t="s">
        <v>114</v>
      </c>
      <c r="E1" t="s">
        <v>110</v>
      </c>
      <c r="F1" t="s">
        <v>115</v>
      </c>
      <c r="G1" t="s">
        <v>116</v>
      </c>
    </row>
    <row r="2" spans="1:7" x14ac:dyDescent="0.2">
      <c r="A2" s="14" t="s">
        <v>7</v>
      </c>
      <c r="B2" s="14" t="s">
        <v>8</v>
      </c>
      <c r="C2">
        <v>160</v>
      </c>
      <c r="D2">
        <v>67.599999999999994</v>
      </c>
      <c r="E2">
        <v>297.7</v>
      </c>
      <c r="F2">
        <v>97.1</v>
      </c>
      <c r="G2">
        <v>12.4</v>
      </c>
    </row>
    <row r="3" spans="1:7" x14ac:dyDescent="0.2">
      <c r="A3" s="14" t="s">
        <v>10</v>
      </c>
      <c r="B3" s="14" t="s">
        <v>28</v>
      </c>
      <c r="C3">
        <v>320</v>
      </c>
      <c r="D3">
        <v>54.9</v>
      </c>
      <c r="E3">
        <v>476</v>
      </c>
      <c r="F3">
        <v>96.2</v>
      </c>
      <c r="G3">
        <v>14.7</v>
      </c>
    </row>
    <row r="4" spans="1:7" x14ac:dyDescent="0.2">
      <c r="A4" s="14" t="s">
        <v>13</v>
      </c>
      <c r="B4" s="14" t="s">
        <v>14</v>
      </c>
      <c r="C4">
        <v>120</v>
      </c>
      <c r="D4">
        <v>54.4</v>
      </c>
      <c r="E4">
        <v>172.6</v>
      </c>
      <c r="F4">
        <v>81</v>
      </c>
      <c r="G4">
        <v>12.3</v>
      </c>
    </row>
    <row r="5" spans="1:7" x14ac:dyDescent="0.2">
      <c r="A5" s="14" t="s">
        <v>16</v>
      </c>
      <c r="B5" s="14" t="s">
        <v>28</v>
      </c>
      <c r="C5">
        <v>320</v>
      </c>
      <c r="E5">
        <v>642.5</v>
      </c>
      <c r="F5">
        <v>116.7</v>
      </c>
      <c r="G5">
        <v>15.4</v>
      </c>
    </row>
    <row r="6" spans="1:7" x14ac:dyDescent="0.2">
      <c r="A6" s="14" t="s">
        <v>19</v>
      </c>
      <c r="B6" s="14" t="s">
        <v>14</v>
      </c>
      <c r="C6">
        <v>320</v>
      </c>
      <c r="D6">
        <v>65.8</v>
      </c>
      <c r="E6">
        <v>561.5</v>
      </c>
      <c r="F6">
        <v>89.9</v>
      </c>
      <c r="G6">
        <v>12.3</v>
      </c>
    </row>
    <row r="7" spans="1:7" x14ac:dyDescent="0.2">
      <c r="A7" s="14" t="s">
        <v>21</v>
      </c>
      <c r="B7" s="14" t="s">
        <v>28</v>
      </c>
      <c r="C7">
        <v>160</v>
      </c>
      <c r="D7">
        <v>50.8</v>
      </c>
      <c r="E7">
        <v>222.8</v>
      </c>
      <c r="F7">
        <v>113</v>
      </c>
    </row>
    <row r="8" spans="1:7" x14ac:dyDescent="0.2">
      <c r="A8" s="14" t="s">
        <v>25</v>
      </c>
      <c r="B8" s="14" t="s">
        <v>8</v>
      </c>
      <c r="C8">
        <v>80</v>
      </c>
      <c r="E8">
        <v>138.6</v>
      </c>
      <c r="F8">
        <v>135.9</v>
      </c>
      <c r="G8">
        <v>14.5</v>
      </c>
    </row>
    <row r="9" spans="1:7" x14ac:dyDescent="0.2">
      <c r="A9" s="14" t="s">
        <v>27</v>
      </c>
      <c r="B9" s="14" t="s">
        <v>28</v>
      </c>
      <c r="C9">
        <v>160</v>
      </c>
      <c r="D9">
        <v>60.3</v>
      </c>
      <c r="E9">
        <v>264</v>
      </c>
      <c r="F9">
        <v>127.3</v>
      </c>
      <c r="G9">
        <v>12.4</v>
      </c>
    </row>
    <row r="10" spans="1:7" x14ac:dyDescent="0.2">
      <c r="A10" s="14" t="s">
        <v>30</v>
      </c>
      <c r="B10" s="14" t="s">
        <v>14</v>
      </c>
      <c r="C10">
        <v>160</v>
      </c>
      <c r="D10">
        <v>51.5</v>
      </c>
      <c r="E10">
        <v>226.5</v>
      </c>
      <c r="F10">
        <v>81</v>
      </c>
      <c r="G10">
        <v>13.7</v>
      </c>
    </row>
    <row r="11" spans="1:7" x14ac:dyDescent="0.2">
      <c r="A11" s="14" t="s">
        <v>32</v>
      </c>
      <c r="B11" s="14" t="s">
        <v>28</v>
      </c>
      <c r="C11">
        <v>160</v>
      </c>
      <c r="D11">
        <v>58.9</v>
      </c>
      <c r="E11">
        <v>256.60000000000002</v>
      </c>
      <c r="F11">
        <v>92.4</v>
      </c>
      <c r="G11">
        <v>16.399999999999999</v>
      </c>
    </row>
    <row r="12" spans="1:7" x14ac:dyDescent="0.2">
      <c r="A12" s="14" t="s">
        <v>34</v>
      </c>
      <c r="B12" s="14" t="s">
        <v>14</v>
      </c>
      <c r="C12">
        <v>320</v>
      </c>
      <c r="D12">
        <v>54.4</v>
      </c>
      <c r="E12">
        <v>481.3</v>
      </c>
      <c r="F12">
        <v>82.9</v>
      </c>
      <c r="G12">
        <v>12</v>
      </c>
    </row>
    <row r="13" spans="1:7" x14ac:dyDescent="0.2">
      <c r="A13" s="14" t="s">
        <v>36</v>
      </c>
      <c r="B13" s="14" t="s">
        <v>28</v>
      </c>
      <c r="C13">
        <v>240</v>
      </c>
      <c r="D13">
        <v>62</v>
      </c>
      <c r="E13">
        <v>402.2</v>
      </c>
      <c r="F13">
        <v>103</v>
      </c>
      <c r="G13">
        <v>13.5</v>
      </c>
    </row>
    <row r="14" spans="1:7" x14ac:dyDescent="0.2">
      <c r="A14" s="14" t="s">
        <v>38</v>
      </c>
      <c r="B14" s="14" t="s">
        <v>8</v>
      </c>
      <c r="C14">
        <v>240</v>
      </c>
      <c r="D14">
        <v>41.5</v>
      </c>
      <c r="E14">
        <v>269.8</v>
      </c>
      <c r="F14">
        <v>82.7</v>
      </c>
      <c r="G14">
        <v>16.5</v>
      </c>
    </row>
    <row r="15" spans="1:7" x14ac:dyDescent="0.2">
      <c r="A15" s="14" t="s">
        <v>40</v>
      </c>
      <c r="B15" s="14" t="s">
        <v>28</v>
      </c>
      <c r="C15">
        <v>160</v>
      </c>
      <c r="D15">
        <v>57.8</v>
      </c>
      <c r="E15">
        <v>249.6</v>
      </c>
      <c r="F15">
        <v>134</v>
      </c>
    </row>
    <row r="16" spans="1:7" x14ac:dyDescent="0.2">
      <c r="A16" s="14" t="s">
        <v>43</v>
      </c>
      <c r="B16" s="14" t="s">
        <v>14</v>
      </c>
      <c r="C16">
        <v>160</v>
      </c>
      <c r="D16">
        <v>54.7</v>
      </c>
      <c r="E16">
        <v>234.9</v>
      </c>
      <c r="F16">
        <v>106</v>
      </c>
      <c r="G16">
        <v>11.6</v>
      </c>
    </row>
    <row r="17" spans="1:7" x14ac:dyDescent="0.2">
      <c r="A17" s="14" t="s">
        <v>45</v>
      </c>
      <c r="B17" s="14" t="s">
        <v>28</v>
      </c>
      <c r="C17">
        <v>160</v>
      </c>
      <c r="D17">
        <v>52.9</v>
      </c>
      <c r="E17">
        <v>225.5</v>
      </c>
      <c r="F17">
        <v>128.5</v>
      </c>
      <c r="G17">
        <v>13</v>
      </c>
    </row>
    <row r="18" spans="1:7" x14ac:dyDescent="0.2">
      <c r="A18" s="14" t="s">
        <v>47</v>
      </c>
      <c r="B18" s="14" t="s">
        <v>14</v>
      </c>
      <c r="C18">
        <v>240</v>
      </c>
      <c r="D18">
        <v>63</v>
      </c>
      <c r="E18">
        <v>418.7</v>
      </c>
      <c r="F18">
        <v>85.4</v>
      </c>
      <c r="G18">
        <v>15.5</v>
      </c>
    </row>
    <row r="19" spans="1:7" x14ac:dyDescent="0.2">
      <c r="A19" s="14" t="s">
        <v>49</v>
      </c>
      <c r="B19" s="14" t="s">
        <v>28</v>
      </c>
      <c r="C19">
        <v>160</v>
      </c>
      <c r="D19">
        <v>63.6</v>
      </c>
      <c r="E19">
        <v>283.2</v>
      </c>
      <c r="F19">
        <v>112</v>
      </c>
      <c r="G19">
        <v>15.7</v>
      </c>
    </row>
    <row r="20" spans="1:7" x14ac:dyDescent="0.2">
      <c r="A20" s="14" t="s">
        <v>51</v>
      </c>
      <c r="B20" s="14" t="s">
        <v>8</v>
      </c>
      <c r="C20">
        <v>120</v>
      </c>
      <c r="E20">
        <v>177.8</v>
      </c>
      <c r="F20">
        <v>104.1</v>
      </c>
      <c r="G20">
        <v>12.6</v>
      </c>
    </row>
    <row r="21" spans="1:7" x14ac:dyDescent="0.2">
      <c r="A21" s="14" t="s">
        <v>53</v>
      </c>
      <c r="B21" s="14" t="s">
        <v>28</v>
      </c>
      <c r="C21">
        <v>160</v>
      </c>
      <c r="D21">
        <v>76.599999999999994</v>
      </c>
      <c r="E21">
        <v>323.89999999999998</v>
      </c>
      <c r="F21">
        <v>84.7</v>
      </c>
      <c r="G21">
        <v>13.1</v>
      </c>
    </row>
    <row r="22" spans="1:7" x14ac:dyDescent="0.2">
      <c r="A22" s="14" t="s">
        <v>55</v>
      </c>
      <c r="B22" s="14" t="s">
        <v>14</v>
      </c>
      <c r="C22">
        <v>240</v>
      </c>
      <c r="D22">
        <v>65.099999999999994</v>
      </c>
      <c r="E22">
        <v>431.7</v>
      </c>
      <c r="F22">
        <v>129</v>
      </c>
      <c r="G22">
        <v>15.4</v>
      </c>
    </row>
    <row r="23" spans="1:7" x14ac:dyDescent="0.2">
      <c r="A23" s="14" t="s">
        <v>57</v>
      </c>
      <c r="B23" s="14" t="s">
        <v>28</v>
      </c>
      <c r="C23">
        <v>320</v>
      </c>
      <c r="D23">
        <v>57.5</v>
      </c>
      <c r="E23">
        <v>492</v>
      </c>
      <c r="F23">
        <v>96.8</v>
      </c>
    </row>
    <row r="24" spans="1:7" x14ac:dyDescent="0.2">
      <c r="A24" s="14" t="s">
        <v>59</v>
      </c>
      <c r="B24" s="14" t="s">
        <v>14</v>
      </c>
      <c r="C24">
        <v>240</v>
      </c>
      <c r="E24">
        <v>365.8</v>
      </c>
      <c r="F24">
        <v>87.2</v>
      </c>
      <c r="G24">
        <v>16</v>
      </c>
    </row>
    <row r="25" spans="1:7" x14ac:dyDescent="0.2">
      <c r="A25" s="14" t="s">
        <v>61</v>
      </c>
      <c r="B25" s="14" t="s">
        <v>28</v>
      </c>
      <c r="C25">
        <v>120</v>
      </c>
      <c r="D25">
        <v>46.5</v>
      </c>
      <c r="E25">
        <v>150.5</v>
      </c>
      <c r="F25">
        <v>124</v>
      </c>
      <c r="G25">
        <v>15.3</v>
      </c>
    </row>
    <row r="26" spans="1:7" x14ac:dyDescent="0.2">
      <c r="A26" s="14" t="s">
        <v>63</v>
      </c>
      <c r="B26" s="14" t="s">
        <v>8</v>
      </c>
      <c r="C26">
        <v>160</v>
      </c>
      <c r="D26">
        <v>51.7</v>
      </c>
      <c r="E26">
        <v>226.1</v>
      </c>
      <c r="F26">
        <v>100.8</v>
      </c>
      <c r="G26">
        <v>11.6</v>
      </c>
    </row>
    <row r="27" spans="1:7" x14ac:dyDescent="0.2">
      <c r="A27" s="14" t="s">
        <v>65</v>
      </c>
      <c r="B27" s="14" t="s">
        <v>28</v>
      </c>
      <c r="C27">
        <v>160</v>
      </c>
      <c r="D27">
        <v>59.1</v>
      </c>
      <c r="E27">
        <v>252.7</v>
      </c>
      <c r="F27">
        <v>132.9</v>
      </c>
      <c r="G27">
        <v>15.7</v>
      </c>
    </row>
    <row r="28" spans="1:7" x14ac:dyDescent="0.2">
      <c r="A28" s="14" t="s">
        <v>67</v>
      </c>
      <c r="B28" s="14" t="s">
        <v>14</v>
      </c>
      <c r="C28">
        <v>80</v>
      </c>
      <c r="D28">
        <v>54</v>
      </c>
      <c r="E28">
        <v>120.3</v>
      </c>
      <c r="F28">
        <v>130</v>
      </c>
      <c r="G28">
        <v>12.2</v>
      </c>
    </row>
    <row r="29" spans="1:7" x14ac:dyDescent="0.2">
      <c r="A29" s="14" t="s">
        <v>69</v>
      </c>
      <c r="B29" s="14" t="s">
        <v>28</v>
      </c>
      <c r="C29">
        <v>160</v>
      </c>
      <c r="D29">
        <v>43.3</v>
      </c>
      <c r="E29">
        <v>191.4</v>
      </c>
      <c r="F29">
        <v>103.9</v>
      </c>
      <c r="G29">
        <v>15</v>
      </c>
    </row>
    <row r="30" spans="1:7" x14ac:dyDescent="0.2">
      <c r="A30" s="14" t="s">
        <v>71</v>
      </c>
      <c r="B30" s="14" t="s">
        <v>14</v>
      </c>
      <c r="C30">
        <v>160</v>
      </c>
      <c r="D30">
        <v>63.3</v>
      </c>
      <c r="E30">
        <v>268.5</v>
      </c>
      <c r="F30">
        <v>106.3</v>
      </c>
      <c r="G30">
        <v>15.7</v>
      </c>
    </row>
    <row r="31" spans="1:7" x14ac:dyDescent="0.2">
      <c r="A31" s="14" t="s">
        <v>73</v>
      </c>
      <c r="B31" s="14" t="s">
        <v>28</v>
      </c>
      <c r="C31">
        <v>160</v>
      </c>
      <c r="D31">
        <v>53.2</v>
      </c>
      <c r="E31">
        <v>237.8</v>
      </c>
      <c r="F31">
        <v>92</v>
      </c>
    </row>
    <row r="32" spans="1:7" x14ac:dyDescent="0.2">
      <c r="A32" s="14" t="s">
        <v>75</v>
      </c>
      <c r="B32" s="14" t="s">
        <v>8</v>
      </c>
      <c r="C32">
        <v>120</v>
      </c>
      <c r="E32">
        <v>189.5</v>
      </c>
      <c r="F32">
        <v>123.2</v>
      </c>
      <c r="G32">
        <v>16</v>
      </c>
    </row>
    <row r="33" spans="1:7" x14ac:dyDescent="0.2">
      <c r="A33" s="14" t="s">
        <v>77</v>
      </c>
      <c r="B33" s="14" t="s">
        <v>28</v>
      </c>
      <c r="C33">
        <v>120</v>
      </c>
      <c r="D33">
        <v>60.1</v>
      </c>
      <c r="E33">
        <v>195.9</v>
      </c>
      <c r="F33">
        <v>100.1</v>
      </c>
      <c r="G33">
        <v>15.4</v>
      </c>
    </row>
    <row r="34" spans="1:7" x14ac:dyDescent="0.2">
      <c r="A34" s="14" t="s">
        <v>79</v>
      </c>
      <c r="B34" s="14" t="s">
        <v>14</v>
      </c>
      <c r="C34">
        <v>240</v>
      </c>
      <c r="D34">
        <v>58.6</v>
      </c>
      <c r="E34">
        <v>386.2</v>
      </c>
      <c r="F34">
        <v>80</v>
      </c>
      <c r="G34">
        <v>15.4</v>
      </c>
    </row>
    <row r="35" spans="1:7" x14ac:dyDescent="0.2">
      <c r="A35" s="14" t="s">
        <v>81</v>
      </c>
      <c r="B35" s="14" t="s">
        <v>28</v>
      </c>
      <c r="C35">
        <v>120</v>
      </c>
      <c r="D35">
        <v>56.8</v>
      </c>
      <c r="E35">
        <v>185.9</v>
      </c>
      <c r="F35">
        <v>131.30000000000001</v>
      </c>
      <c r="G35">
        <v>14.7</v>
      </c>
    </row>
    <row r="36" spans="1:7" x14ac:dyDescent="0.2">
      <c r="A36" s="14" t="s">
        <v>83</v>
      </c>
      <c r="B36" s="14" t="s">
        <v>14</v>
      </c>
      <c r="C36">
        <v>160</v>
      </c>
      <c r="D36">
        <v>50.1</v>
      </c>
      <c r="E36">
        <v>215.8</v>
      </c>
      <c r="F36">
        <v>89.4</v>
      </c>
      <c r="G36">
        <v>11.7</v>
      </c>
    </row>
    <row r="37" spans="1:7" x14ac:dyDescent="0.2">
      <c r="A37" s="14" t="s">
        <v>85</v>
      </c>
      <c r="B37" s="14" t="s">
        <v>28</v>
      </c>
      <c r="C37">
        <v>160</v>
      </c>
      <c r="D37">
        <v>58.2</v>
      </c>
      <c r="E37">
        <v>255.6</v>
      </c>
      <c r="F37">
        <v>130</v>
      </c>
      <c r="G37">
        <v>12.9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C622CE-F87F-6C40-9C52-6BC6D92C4E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RawData</vt:lpstr>
      <vt:lpstr>DataSummary</vt:lpstr>
      <vt:lpstr>CleanData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Slade, Peter</cp:lastModifiedBy>
  <dcterms:created xsi:type="dcterms:W3CDTF">2026-08-31T21:55:53Z</dcterms:created>
  <dcterms:modified xsi:type="dcterms:W3CDTF">2026-09-06T02:59:35Z</dcterms:modified>
</cp:coreProperties>
</file>